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Complete-List-of-Vanguard-ETFs-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3" i="1"/>
  <c r="B2" i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</calcChain>
</file>

<file path=xl/sharedStrings.xml><?xml version="1.0" encoding="utf-8"?>
<sst xmlns="http://schemas.openxmlformats.org/spreadsheetml/2006/main" count="3" uniqueCount="3">
  <si>
    <t>Fund name</t>
  </si>
  <si>
    <t>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</si>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</sst>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B17" sqref="B17"/>
    </sheetView>
  </sheetViews>
  <sheetFormatPr defaultRowHeight="15" x14ac:dyDescent="0.25"/>
  <cols>
    <col min="1" max="1" width="9.140625" style="1"/>
    <col min="2" max="2" width="76.5703125" customWidth="1"/>
    <col min="3" max="3" width="39.7109375" style="1" customWidth="1"/>
  </cols>
  <sheetData>
    <row r="1" spans="1:3" x14ac:dyDescent="0.25">
      <c r="A1" s="2" t="s">
        <v>2</v>
      </c>
      <c r="B1" s="3" t="s">
        <v>0</v>
      </c>
      <c r="C1" s="2" t="s">
        <v>1</v>
      </c>
    </row>
    <row r="2" spans="1:3" x14ac:dyDescent="0.25">
      <c r="A2" s="4">
        <v>1</v>
      </c>
      <c r="B2" s="5" t="str">
        <f>"FTSE Canada All Cap Index ETF"</f>
        <v>FTSE Canada All Cap Index ETF</v>
      </c>
      <c r="C2" s="4" t="str">
        <f>"VCN"</f>
        <v>VCN</v>
      </c>
    </row>
    <row r="3" spans="1:3" x14ac:dyDescent="0.25">
      <c r="A3" s="4">
        <f>A2+1</f>
        <v>2</v>
      </c>
      <c r="B3" s="5" t="str">
        <f>"FTSE Canada Index ETF"</f>
        <v>FTSE Canada Index ETF</v>
      </c>
      <c r="C3" s="4" t="str">
        <f>"VCE"</f>
        <v>VCE</v>
      </c>
    </row>
    <row r="4" spans="1:3" x14ac:dyDescent="0.25">
      <c r="A4" s="4">
        <f t="shared" ref="A4:A44" si="0">A3+1</f>
        <v>3</v>
      </c>
      <c r="B4" s="5" t="str">
        <f>"FTSE Canadian Capped REIT Index ETF"</f>
        <v>FTSE Canadian Capped REIT Index ETF</v>
      </c>
      <c r="C4" s="4" t="str">
        <f>"VRE"</f>
        <v>VRE</v>
      </c>
    </row>
    <row r="5" spans="1:3" x14ac:dyDescent="0.25">
      <c r="A5" s="4">
        <f t="shared" si="0"/>
        <v>4</v>
      </c>
      <c r="B5" s="5" t="str">
        <f>"FTSE Canadian High Dividend Yield Index ETF"</f>
        <v>FTSE Canadian High Dividend Yield Index ETF</v>
      </c>
      <c r="C5" s="4" t="str">
        <f>"VDY"</f>
        <v>VDY</v>
      </c>
    </row>
    <row r="6" spans="1:3" x14ac:dyDescent="0.25">
      <c r="A6" s="4">
        <f t="shared" si="0"/>
        <v>5</v>
      </c>
      <c r="B6" s="5" t="str">
        <f>"FTSE Developed All Cap ex North America Index ETF"</f>
        <v>FTSE Developed All Cap ex North America Index ETF</v>
      </c>
      <c r="C6" s="4" t="str">
        <f>"VIU"</f>
        <v>VIU</v>
      </c>
    </row>
    <row r="7" spans="1:3" x14ac:dyDescent="0.25">
      <c r="A7" s="4">
        <f t="shared" si="0"/>
        <v>6</v>
      </c>
      <c r="B7" s="5" t="str">
        <f>"FTSE Developed All Cap ex North America Index ETF (CAD-hedged)"</f>
        <v>FTSE Developed All Cap ex North America Index ETF (CAD-hedged)</v>
      </c>
      <c r="C7" s="4" t="str">
        <f>"VI"</f>
        <v>VI</v>
      </c>
    </row>
    <row r="8" spans="1:3" x14ac:dyDescent="0.25">
      <c r="A8" s="4">
        <f t="shared" si="0"/>
        <v>7</v>
      </c>
      <c r="B8" s="5" t="str">
        <f>"FTSE Developed All Cap ex U.S. Index ETF"</f>
        <v>FTSE Developed All Cap ex U.S. Index ETF</v>
      </c>
      <c r="C8" s="4" t="str">
        <f>"VDU"</f>
        <v>VDU</v>
      </c>
    </row>
    <row r="9" spans="1:3" x14ac:dyDescent="0.25">
      <c r="A9" s="4">
        <f t="shared" si="0"/>
        <v>8</v>
      </c>
      <c r="B9" s="5" t="str">
        <f>"FTSE Developed All Cap ex U.S. Index ETF (CAD-hedged)"</f>
        <v>FTSE Developed All Cap ex U.S. Index ETF (CAD-hedged)</v>
      </c>
      <c r="C9" s="4" t="str">
        <f>"VEF"</f>
        <v>VEF</v>
      </c>
    </row>
    <row r="10" spans="1:3" x14ac:dyDescent="0.25">
      <c r="A10" s="4">
        <f t="shared" si="0"/>
        <v>9</v>
      </c>
      <c r="B10" s="5" t="str">
        <f>"FTSE Developed Asia Pacific All Cap Index ETF"</f>
        <v>FTSE Developed Asia Pacific All Cap Index ETF</v>
      </c>
      <c r="C10" s="4" t="str">
        <f>"VA"</f>
        <v>VA</v>
      </c>
    </row>
    <row r="11" spans="1:3" x14ac:dyDescent="0.25">
      <c r="A11" s="4">
        <f t="shared" si="0"/>
        <v>10</v>
      </c>
      <c r="B11" s="5" t="str">
        <f>"FTSE Developed Asia Pacific All Cap Index ETF (CAD-hedged)"</f>
        <v>FTSE Developed Asia Pacific All Cap Index ETF (CAD-hedged)</v>
      </c>
      <c r="C11" s="4" t="str">
        <f>"VAH"</f>
        <v>VAH</v>
      </c>
    </row>
    <row r="12" spans="1:3" x14ac:dyDescent="0.25">
      <c r="A12" s="4">
        <f t="shared" si="0"/>
        <v>11</v>
      </c>
      <c r="B12" s="5" t="str">
        <f>"FTSE Developed Europe All Cap Index ETF"</f>
        <v>FTSE Developed Europe All Cap Index ETF</v>
      </c>
      <c r="C12" s="4" t="str">
        <f>"VE"</f>
        <v>VE</v>
      </c>
    </row>
    <row r="13" spans="1:3" x14ac:dyDescent="0.25">
      <c r="A13" s="4">
        <f t="shared" si="0"/>
        <v>12</v>
      </c>
      <c r="B13" s="5" t="str">
        <f>"FTSE Developed Europe All Cap Index ETF (CAD-hedged)"</f>
        <v>FTSE Developed Europe All Cap Index ETF (CAD-hedged)</v>
      </c>
      <c r="C13" s="4" t="str">
        <f>"VEH"</f>
        <v>VEH</v>
      </c>
    </row>
    <row r="14" spans="1:3" x14ac:dyDescent="0.25">
      <c r="A14" s="4">
        <f t="shared" si="0"/>
        <v>13</v>
      </c>
      <c r="B14" s="5" t="str">
        <f>"FTSE Developed ex North America High Dividend Yield Index ETF"</f>
        <v>FTSE Developed ex North America High Dividend Yield Index ETF</v>
      </c>
      <c r="C14" s="4" t="str">
        <f>"VIDY"</f>
        <v>VIDY</v>
      </c>
    </row>
    <row r="15" spans="1:3" x14ac:dyDescent="0.25">
      <c r="A15" s="4">
        <f t="shared" si="0"/>
        <v>14</v>
      </c>
      <c r="B15" s="5" t="str">
        <f>"FTSE Emerging Markets All Cap Index ETF"</f>
        <v>FTSE Emerging Markets All Cap Index ETF</v>
      </c>
      <c r="C15" s="4" t="str">
        <f>"VEE"</f>
        <v>VEE</v>
      </c>
    </row>
    <row r="16" spans="1:3" x14ac:dyDescent="0.25">
      <c r="A16" s="4">
        <f t="shared" si="0"/>
        <v>15</v>
      </c>
      <c r="B16" s="5" t="str">
        <f>"FTSE Global All Cap ex Canada Index ETF"</f>
        <v>FTSE Global All Cap ex Canada Index ETF</v>
      </c>
      <c r="C16" s="4" t="str">
        <f>"VXC"</f>
        <v>VXC</v>
      </c>
    </row>
    <row r="17" spans="1:3" x14ac:dyDescent="0.25">
      <c r="A17" s="4">
        <f t="shared" si="0"/>
        <v>16</v>
      </c>
      <c r="B17" s="5" t="str">
        <f>"Global Dividend Fund"</f>
        <v>Global Dividend Fund</v>
      </c>
      <c r="C17" s="4" t="str">
        <f>"VIC200"</f>
        <v>VIC200</v>
      </c>
    </row>
    <row r="18" spans="1:3" x14ac:dyDescent="0.25">
      <c r="A18" s="4">
        <f t="shared" si="0"/>
        <v>17</v>
      </c>
      <c r="B18" s="5" t="str">
        <f>"Global Liquidity Factor ETF"</f>
        <v>Global Liquidity Factor ETF</v>
      </c>
      <c r="C18" s="4" t="str">
        <f>"VLQ"</f>
        <v>VLQ</v>
      </c>
    </row>
    <row r="19" spans="1:3" x14ac:dyDescent="0.25">
      <c r="A19" s="4">
        <f t="shared" si="0"/>
        <v>18</v>
      </c>
      <c r="B19" s="5" t="str">
        <f>"Global Minimum Volatility ETF"</f>
        <v>Global Minimum Volatility ETF</v>
      </c>
      <c r="C19" s="4" t="str">
        <f>"VVO"</f>
        <v>VVO</v>
      </c>
    </row>
    <row r="20" spans="1:3" x14ac:dyDescent="0.25">
      <c r="A20" s="4">
        <f t="shared" si="0"/>
        <v>19</v>
      </c>
      <c r="B20" s="5" t="str">
        <f>"Global Momentum Factor ETF"</f>
        <v>Global Momentum Factor ETF</v>
      </c>
      <c r="C20" s="4" t="str">
        <f>"VMO"</f>
        <v>VMO</v>
      </c>
    </row>
    <row r="21" spans="1:3" x14ac:dyDescent="0.25">
      <c r="A21" s="4">
        <f t="shared" si="0"/>
        <v>20</v>
      </c>
      <c r="B21" s="5" t="str">
        <f>"Global Value Factor ETF"</f>
        <v>Global Value Factor ETF</v>
      </c>
      <c r="C21" s="4" t="str">
        <f>"VVL"</f>
        <v>VVL</v>
      </c>
    </row>
    <row r="22" spans="1:3" x14ac:dyDescent="0.25">
      <c r="A22" s="4">
        <f t="shared" si="0"/>
        <v>21</v>
      </c>
      <c r="B22" s="5" t="str">
        <f>"International Growth Fund"</f>
        <v>International Growth Fund</v>
      </c>
      <c r="C22" s="4" t="str">
        <f>"VIC400"</f>
        <v>VIC400</v>
      </c>
    </row>
    <row r="23" spans="1:3" x14ac:dyDescent="0.25">
      <c r="A23" s="4">
        <f t="shared" si="0"/>
        <v>22</v>
      </c>
      <c r="B23" s="5" t="str">
        <f>"S&amp;P 500 Index ETF"</f>
        <v>S&amp;P 500 Index ETF</v>
      </c>
      <c r="C23" s="4" t="str">
        <f>"VFV"</f>
        <v>VFV</v>
      </c>
    </row>
    <row r="24" spans="1:3" x14ac:dyDescent="0.25">
      <c r="A24" s="4">
        <f t="shared" si="0"/>
        <v>23</v>
      </c>
      <c r="B24" s="5" t="str">
        <f>"S&amp;P 500 Index ETF (CAD-hedged)"</f>
        <v>S&amp;P 500 Index ETF (CAD-hedged)</v>
      </c>
      <c r="C24" s="4" t="str">
        <f>"VSP"</f>
        <v>VSP</v>
      </c>
    </row>
    <row r="25" spans="1:3" x14ac:dyDescent="0.25">
      <c r="A25" s="4">
        <f t="shared" si="0"/>
        <v>24</v>
      </c>
      <c r="B25" s="5" t="str">
        <f>"U.S. Dividend Appreciation Index ETF"</f>
        <v>U.S. Dividend Appreciation Index ETF</v>
      </c>
      <c r="C25" s="4" t="str">
        <f>"VGG"</f>
        <v>VGG</v>
      </c>
    </row>
    <row r="26" spans="1:3" x14ac:dyDescent="0.25">
      <c r="A26" s="4">
        <f t="shared" si="0"/>
        <v>25</v>
      </c>
      <c r="B26" s="5" t="str">
        <f>"U.S. Dividend Appreciation Index ETF (CAD-hedged)"</f>
        <v>U.S. Dividend Appreciation Index ETF (CAD-hedged)</v>
      </c>
      <c r="C26" s="4" t="str">
        <f>"VGH"</f>
        <v>VGH</v>
      </c>
    </row>
    <row r="27" spans="1:3" x14ac:dyDescent="0.25">
      <c r="A27" s="4">
        <f t="shared" si="0"/>
        <v>26</v>
      </c>
      <c r="B27" s="5" t="str">
        <f>"U.S. Total Market Index ETF"</f>
        <v>U.S. Total Market Index ETF</v>
      </c>
      <c r="C27" s="4" t="str">
        <f>"VUN"</f>
        <v>VUN</v>
      </c>
    </row>
    <row r="28" spans="1:3" x14ac:dyDescent="0.25">
      <c r="A28" s="4">
        <f t="shared" si="0"/>
        <v>27</v>
      </c>
      <c r="B28" s="5" t="str">
        <f>"U.S. Total Market Index ETF (CAD-hedged)"</f>
        <v>U.S. Total Market Index ETF (CAD-hedged)</v>
      </c>
      <c r="C28" s="4" t="str">
        <f>"VUS"</f>
        <v>VUS</v>
      </c>
    </row>
    <row r="29" spans="1:3" x14ac:dyDescent="0.25">
      <c r="A29" s="4">
        <f t="shared" si="0"/>
        <v>28</v>
      </c>
      <c r="B29" s="5" t="str">
        <f>"Windsor U.S. Value Fund"</f>
        <v>Windsor U.S. Value Fund</v>
      </c>
      <c r="C29" s="4" t="str">
        <f>"VIC300"</f>
        <v>VIC300</v>
      </c>
    </row>
    <row r="30" spans="1:3" x14ac:dyDescent="0.25">
      <c r="A30" s="4">
        <f t="shared" si="0"/>
        <v>29</v>
      </c>
      <c r="B30" s="5" t="str">
        <f>"Canadian Aggregate Bond Index ETF"</f>
        <v>Canadian Aggregate Bond Index ETF</v>
      </c>
      <c r="C30" s="4" t="str">
        <f>"VAB"</f>
        <v>VAB</v>
      </c>
    </row>
    <row r="31" spans="1:3" x14ac:dyDescent="0.25">
      <c r="A31" s="4">
        <f t="shared" si="0"/>
        <v>30</v>
      </c>
      <c r="B31" s="5" t="str">
        <f>"Canadian Corporate Bond Index ETF"</f>
        <v>Canadian Corporate Bond Index ETF</v>
      </c>
      <c r="C31" s="4" t="str">
        <f>"VCB"</f>
        <v>VCB</v>
      </c>
    </row>
    <row r="32" spans="1:3" x14ac:dyDescent="0.25">
      <c r="A32" s="4">
        <f t="shared" si="0"/>
        <v>31</v>
      </c>
      <c r="B32" s="5" t="str">
        <f>"Canadian Government Bond Index ETF"</f>
        <v>Canadian Government Bond Index ETF</v>
      </c>
      <c r="C32" s="4" t="str">
        <f>"VGV"</f>
        <v>VGV</v>
      </c>
    </row>
    <row r="33" spans="1:3" x14ac:dyDescent="0.25">
      <c r="A33" s="4">
        <f t="shared" si="0"/>
        <v>32</v>
      </c>
      <c r="B33" s="5" t="str">
        <f>"Canadian Long-Term Bond Index ETF"</f>
        <v>Canadian Long-Term Bond Index ETF</v>
      </c>
      <c r="C33" s="4" t="str">
        <f>"VLB"</f>
        <v>VLB</v>
      </c>
    </row>
    <row r="34" spans="1:3" x14ac:dyDescent="0.25">
      <c r="A34" s="4">
        <f t="shared" si="0"/>
        <v>33</v>
      </c>
      <c r="B34" s="5" t="str">
        <f>"Canadian Short-Term Bond Index ETF"</f>
        <v>Canadian Short-Term Bond Index ETF</v>
      </c>
      <c r="C34" s="4" t="str">
        <f>"VSB"</f>
        <v>VSB</v>
      </c>
    </row>
    <row r="35" spans="1:3" x14ac:dyDescent="0.25">
      <c r="A35" s="4">
        <f t="shared" si="0"/>
        <v>34</v>
      </c>
      <c r="B35" s="5" t="str">
        <f>"Canadian Short-Term Corporate Bond Index ETF"</f>
        <v>Canadian Short-Term Corporate Bond Index ETF</v>
      </c>
      <c r="C35" s="4" t="str">
        <f>"VSC"</f>
        <v>VSC</v>
      </c>
    </row>
    <row r="36" spans="1:3" x14ac:dyDescent="0.25">
      <c r="A36" s="4">
        <f t="shared" si="0"/>
        <v>35</v>
      </c>
      <c r="B36" s="5" t="str">
        <f>"Canadian Short-Term Government Bond Index ETF"</f>
        <v>Canadian Short-Term Government Bond Index ETF</v>
      </c>
      <c r="C36" s="4" t="str">
        <f>"VSG"</f>
        <v>VSG</v>
      </c>
    </row>
    <row r="37" spans="1:3" x14ac:dyDescent="0.25">
      <c r="A37" s="4">
        <f t="shared" si="0"/>
        <v>36</v>
      </c>
      <c r="B37" s="5" t="str">
        <f>"Global ex-U.S. Aggregate Bond Index ETF (CAD-hedged)"</f>
        <v>Global ex-U.S. Aggregate Bond Index ETF (CAD-hedged)</v>
      </c>
      <c r="C37" s="4" t="str">
        <f>"VBG"</f>
        <v>VBG</v>
      </c>
    </row>
    <row r="38" spans="1:3" x14ac:dyDescent="0.25">
      <c r="A38" s="4">
        <f t="shared" si="0"/>
        <v>37</v>
      </c>
      <c r="B38" s="5" t="str">
        <f>"U.S. Aggregate Bond Index ETF (CAD-hedged)"</f>
        <v>U.S. Aggregate Bond Index ETF (CAD-hedged)</v>
      </c>
      <c r="C38" s="4" t="str">
        <f>"VBU"</f>
        <v>VBU</v>
      </c>
    </row>
    <row r="39" spans="1:3" x14ac:dyDescent="0.25">
      <c r="A39" s="4">
        <f t="shared" si="0"/>
        <v>38</v>
      </c>
      <c r="B39" s="5" t="str">
        <f>"All-Equity ETF Portfolio"</f>
        <v>All-Equity ETF Portfolio</v>
      </c>
      <c r="C39" s="4" t="str">
        <f>"VEQT"</f>
        <v>VEQT</v>
      </c>
    </row>
    <row r="40" spans="1:3" x14ac:dyDescent="0.25">
      <c r="A40" s="4">
        <f t="shared" si="0"/>
        <v>39</v>
      </c>
      <c r="B40" s="5" t="str">
        <f>"Balanced ETF Portfolio"</f>
        <v>Balanced ETF Portfolio</v>
      </c>
      <c r="C40" s="4" t="str">
        <f>"VBAL"</f>
        <v>VBAL</v>
      </c>
    </row>
    <row r="41" spans="1:3" x14ac:dyDescent="0.25">
      <c r="A41" s="4">
        <f t="shared" si="0"/>
        <v>40</v>
      </c>
      <c r="B41" s="5" t="str">
        <f>"Conservative ETF Portfolio"</f>
        <v>Conservative ETF Portfolio</v>
      </c>
      <c r="C41" s="4" t="str">
        <f>"VCNS"</f>
        <v>VCNS</v>
      </c>
    </row>
    <row r="42" spans="1:3" x14ac:dyDescent="0.25">
      <c r="A42" s="4">
        <f t="shared" si="0"/>
        <v>41</v>
      </c>
      <c r="B42" s="5" t="str">
        <f>"Conservative Income ETF Portfolio"</f>
        <v>Conservative Income ETF Portfolio</v>
      </c>
      <c r="C42" s="4" t="str">
        <f>"VCIP"</f>
        <v>VCIP</v>
      </c>
    </row>
    <row r="43" spans="1:3" x14ac:dyDescent="0.25">
      <c r="A43" s="4">
        <f t="shared" si="0"/>
        <v>42</v>
      </c>
      <c r="B43" s="5" t="str">
        <f>"Global Balanced Fund"</f>
        <v>Global Balanced Fund</v>
      </c>
      <c r="C43" s="4" t="str">
        <f>"VIC100"</f>
        <v>VIC100</v>
      </c>
    </row>
    <row r="44" spans="1:3" x14ac:dyDescent="0.25">
      <c r="A44" s="4">
        <f t="shared" si="0"/>
        <v>43</v>
      </c>
      <c r="B44" s="5" t="str">
        <f>"Growth ETF Portfolio"</f>
        <v>Growth ETF Portfolio</v>
      </c>
      <c r="C44" s="4" t="str">
        <f>"VGRO"</f>
        <v>VGRO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Complete-List-of-Vanguard-ETFs-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2020-01-12T03:42:01Z</dcterms:created>
  <dcterms:modified xsi:type="dcterms:W3CDTF">2020-01-12T03:44:30Z</dcterms:modified>
</cp:coreProperties>
</file>